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175"/>
  </bookViews>
  <sheets>
    <sheet name="1 пол 2024 год" sheetId="5" r:id="rId1"/>
  </sheets>
  <definedNames>
    <definedName name="_xlnm.Print_Titles" localSheetId="0">'1 пол 2024 год'!$10:$11</definedName>
  </definedNames>
  <calcPr calcId="144525"/>
</workbook>
</file>

<file path=xl/calcChain.xml><?xml version="1.0" encoding="utf-8"?>
<calcChain xmlns="http://schemas.openxmlformats.org/spreadsheetml/2006/main">
  <c r="L37" i="5" l="1"/>
  <c r="H33" i="5"/>
  <c r="H60" i="5"/>
  <c r="F49" i="5"/>
  <c r="D54" i="5"/>
  <c r="D49" i="5"/>
  <c r="D46" i="5"/>
  <c r="D40" i="5"/>
  <c r="D38" i="5"/>
  <c r="D33" i="5"/>
  <c r="D27" i="5"/>
  <c r="D23" i="5"/>
  <c r="D21" i="5"/>
  <c r="D12" i="5"/>
  <c r="D6" i="5"/>
  <c r="L57" i="5" l="1"/>
  <c r="K57" i="5"/>
  <c r="J57" i="5"/>
  <c r="H54" i="5"/>
  <c r="F54" i="5"/>
  <c r="D60" i="5"/>
  <c r="J37" i="5" l="1"/>
  <c r="K37" i="5"/>
  <c r="J8" i="5" l="1"/>
  <c r="H27" i="5" l="1"/>
  <c r="F33" i="5"/>
  <c r="H21" i="5" l="1"/>
  <c r="F46" i="5" l="1"/>
  <c r="F40" i="5"/>
  <c r="F38" i="5"/>
  <c r="F27" i="5"/>
  <c r="F23" i="5"/>
  <c r="F21" i="5"/>
  <c r="F12" i="5"/>
  <c r="F60" i="5" l="1"/>
  <c r="H23" i="5"/>
  <c r="H40" i="5" l="1"/>
  <c r="J43" i="5"/>
  <c r="K43" i="5"/>
  <c r="L9" i="5" l="1"/>
  <c r="L8" i="5"/>
  <c r="K9" i="5"/>
  <c r="K8" i="5"/>
  <c r="J9" i="5"/>
  <c r="K6" i="5" l="1"/>
  <c r="L43" i="5"/>
  <c r="J26" i="5" l="1"/>
  <c r="J25" i="5"/>
  <c r="L56" i="5" l="1"/>
  <c r="K56" i="5"/>
  <c r="J56" i="5"/>
  <c r="L55" i="5"/>
  <c r="K55" i="5"/>
  <c r="J55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L36" i="5"/>
  <c r="K36" i="5"/>
  <c r="J36" i="5"/>
  <c r="L35" i="5"/>
  <c r="K35" i="5"/>
  <c r="J35" i="5"/>
  <c r="L34" i="5"/>
  <c r="K34" i="5"/>
  <c r="J34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6" i="5"/>
  <c r="K26" i="5"/>
  <c r="L25" i="5"/>
  <c r="K25" i="5"/>
  <c r="L24" i="5"/>
  <c r="K24" i="5"/>
  <c r="J24" i="5"/>
  <c r="L22" i="5"/>
  <c r="K22" i="5"/>
  <c r="J22" i="5"/>
  <c r="L20" i="5"/>
  <c r="K20" i="5"/>
  <c r="J20" i="5"/>
  <c r="L19" i="5"/>
  <c r="K19" i="5"/>
  <c r="J19" i="5"/>
  <c r="L18" i="5"/>
  <c r="K18" i="5"/>
  <c r="L17" i="5"/>
  <c r="K17" i="5"/>
  <c r="J17" i="5"/>
  <c r="L16" i="5"/>
  <c r="K16" i="5"/>
  <c r="L15" i="5"/>
  <c r="K15" i="5"/>
  <c r="J15" i="5"/>
  <c r="L14" i="5"/>
  <c r="K14" i="5"/>
  <c r="J14" i="5"/>
  <c r="L13" i="5"/>
  <c r="K13" i="5"/>
  <c r="J13" i="5"/>
  <c r="H12" i="5"/>
  <c r="J12" i="5" s="1"/>
  <c r="H6" i="5"/>
  <c r="F6" i="5"/>
  <c r="J6" i="5" l="1"/>
  <c r="G9" i="5"/>
  <c r="G8" i="5"/>
  <c r="I9" i="5"/>
  <c r="I8" i="5"/>
  <c r="E9" i="5"/>
  <c r="E8" i="5"/>
  <c r="L54" i="5"/>
  <c r="L38" i="5"/>
  <c r="K38" i="5"/>
  <c r="J54" i="5"/>
  <c r="K21" i="5"/>
  <c r="L6" i="5"/>
  <c r="K12" i="5"/>
  <c r="L49" i="5"/>
  <c r="L40" i="5"/>
  <c r="L27" i="5"/>
  <c r="L21" i="5"/>
  <c r="J23" i="5"/>
  <c r="K23" i="5"/>
  <c r="K33" i="5"/>
  <c r="K46" i="5"/>
  <c r="J49" i="5"/>
  <c r="L23" i="5"/>
  <c r="J27" i="5"/>
  <c r="L33" i="5"/>
  <c r="J40" i="5"/>
  <c r="L46" i="5"/>
  <c r="K49" i="5"/>
  <c r="L12" i="5"/>
  <c r="J21" i="5"/>
  <c r="K27" i="5"/>
  <c r="K40" i="5"/>
  <c r="K54" i="5"/>
  <c r="J33" i="5"/>
  <c r="J46" i="5"/>
  <c r="I54" i="5" l="1"/>
  <c r="I27" i="5"/>
  <c r="K60" i="5"/>
  <c r="M9" i="5"/>
  <c r="I6" i="5"/>
  <c r="G40" i="5"/>
  <c r="G27" i="5"/>
  <c r="E21" i="5"/>
  <c r="E27" i="5"/>
  <c r="E6" i="5"/>
  <c r="M8" i="5"/>
  <c r="I46" i="5"/>
  <c r="L60" i="5"/>
  <c r="E46" i="5"/>
  <c r="E23" i="5"/>
  <c r="E49" i="5"/>
  <c r="E54" i="5"/>
  <c r="E33" i="5"/>
  <c r="E40" i="5"/>
  <c r="I23" i="5"/>
  <c r="I21" i="5"/>
  <c r="I40" i="5"/>
  <c r="I33" i="5"/>
  <c r="I49" i="5"/>
  <c r="I12" i="5"/>
  <c r="E12" i="5"/>
  <c r="G21" i="5"/>
  <c r="G49" i="5"/>
  <c r="G46" i="5"/>
  <c r="G54" i="5"/>
  <c r="J60" i="5"/>
  <c r="G33" i="5"/>
  <c r="G12" i="5"/>
  <c r="G23" i="5"/>
  <c r="G38" i="5"/>
  <c r="G6" i="5"/>
  <c r="M6" i="5" l="1"/>
  <c r="I60" i="5"/>
  <c r="G60" i="5"/>
  <c r="E60" i="5"/>
  <c r="M46" i="5"/>
  <c r="M23" i="5"/>
  <c r="M27" i="5"/>
  <c r="M40" i="5"/>
  <c r="M21" i="5"/>
  <c r="M33" i="5"/>
  <c r="M54" i="5"/>
  <c r="M49" i="5"/>
  <c r="M12" i="5"/>
  <c r="M60" i="5" l="1"/>
</calcChain>
</file>

<file path=xl/sharedStrings.xml><?xml version="1.0" encoding="utf-8"?>
<sst xmlns="http://schemas.openxmlformats.org/spreadsheetml/2006/main" count="130" uniqueCount="120">
  <si>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</si>
  <si>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</si>
  <si>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</si>
  <si>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</si>
  <si>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</si>
  <si>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</si>
  <si>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</si>
  <si>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</si>
  <si>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</si>
  <si>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</si>
  <si>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</si>
  <si>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</si>
  <si>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</si>
  <si>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</si>
  <si>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</si>
  <si>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</si>
  <si>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</si>
  <si>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</si>
  <si>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</si>
  <si>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</si>
  <si>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</si>
  <si>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</si>
  <si>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</si>
  <si>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</si>
  <si>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</si>
  <si>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</si>
  <si>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</si>
  <si>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</si>
  <si>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</si>
  <si>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</si>
  <si>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</si>
  <si>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</si>
  <si>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</si>
  <si>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</si>
  <si>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</si>
  <si>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</si>
  <si>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</si>
  <si>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</si>
  <si>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</si>
  <si>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</si>
  <si>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</si>
  <si>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</si>
  <si>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</si>
  <si>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</si>
  <si>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</si>
  <si>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</si>
  <si>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</si>
  <si>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</si>
  <si>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</si>
  <si>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</si>
  <si>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</si>
  <si>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</si>
  <si>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</si>
  <si>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</si>
  <si>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</si>
  <si>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</si>
  <si>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</si>
  <si>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</si>
  <si>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</si>
  <si>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</si>
  <si>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</si>
  <si>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</si>
  <si>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</si>
  <si>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</si>
  <si>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</si>
  <si>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</si>
  <si>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</si>
  <si>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</si>
  <si>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</si>
  <si>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</si>
  <si>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</si>
  <si>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</si>
  <si>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</si>
  <si>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</si>
  <si>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</si>
  <si>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</si>
  <si>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</si>
  <si>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</si>
  <si>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</si>
  <si>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</si>
  <si>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</si>
  <si>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</si>
  <si>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</si>
  <si>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</si>
  <si>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</si>
  <si>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</si>
  <si>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</si>
  <si>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</si>
  <si>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</si>
  <si>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</si>
  <si>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</si>
  <si>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</si>
  <si>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</si>
  <si>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</si>
  <si>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</si>
  <si>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</si>
  <si>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</si>
  <si>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</si>
  <si>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</si>
  <si>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</si>
  <si>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</si>
  <si>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</si>
  <si>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</si>
  <si>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Другие вопросы в области охраны окружающей среды</t>
  </si>
  <si>
    <t>05 05</t>
  </si>
  <si>
    <t>Другие вопросы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</si>
  <si>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</si>
  <si>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</si>
  <si>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факт.исп.1кв.2023г.</t>
  </si>
  <si>
    <t>2024 год</t>
  </si>
  <si>
    <t>факт.исп.1 кв.2024 г.</t>
  </si>
  <si>
    <t xml:space="preserve"> % исп.2024г.               </t>
  </si>
  <si>
    <t xml:space="preserve"> % исп.за 2024 г.               </t>
  </si>
  <si>
    <t>откл факт.2024 г.от факт.2023г.</t>
  </si>
  <si>
    <t>откл факт.за 2024г.от факт.за 2023 г.</t>
  </si>
  <si>
    <t>11 03</t>
  </si>
  <si>
    <t>Спорт высших достижений</t>
  </si>
  <si>
    <t>факт.исп.1 пол.2023г.</t>
  </si>
  <si>
    <t>факт.исп.1 пол. 2024 г.</t>
  </si>
  <si>
    <t>АНАЛИЗ  КОНСОЛИДИРОВАННОГО БЮДЖЕТА МГЛИНСКОГО МУНИЦИПАЛЬНОГО 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</si>
</sst>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4" fontId="7" fillId="0" borderId="3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0" fontId="3" fillId="0" borderId="8" xfId="0" applyFont="1" applyBorder="1" applyAlignment="1"/>
    <xf numFmtId="4" fontId="10" fillId="0" borderId="1" xfId="0" applyNumberFormat="1" applyFont="1" applyBorder="1"/>
    <xf numFmtId="4" fontId="11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0" fontId="15" fillId="0" borderId="0" xfId="0" applyFont="1"/>
    <xf numFmtId="165" fontId="11" fillId="0" borderId="1" xfId="0" applyNumberFormat="1" applyFont="1" applyBorder="1"/>
    <xf numFmtId="165" fontId="10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165" fontId="16" fillId="0" borderId="1" xfId="0" applyNumberFormat="1" applyFont="1" applyBorder="1"/>
    <xf numFmtId="0" fontId="3" fillId="0" borderId="0" xfId="0" applyFont="1" applyBorder="1" applyAlignment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69" zoomScaleNormal="69" workbookViewId="0">
      <selection activeCell="L36" sqref="L36:L37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4.5703125" customWidth="1"/>
    <col min="13" max="13" width="11.5703125" customWidth="1"/>
  </cols>
  <sheetData>
    <row r="1" spans="1:15" ht="29.25" customHeight="1" x14ac:dyDescent="0.25"/>
    <row r="2" spans="1:15" ht="18" customHeight="1" x14ac:dyDescent="0.3">
      <c r="B2" s="54" t="s">
        <v>119</v>
      </c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 x14ac:dyDescent="0.3">
      <c r="B3" s="44"/>
      <c r="C3" s="44"/>
      <c r="D3" s="54"/>
      <c r="E3" s="54"/>
      <c r="F3" s="44"/>
      <c r="G3" s="44"/>
      <c r="H3" s="44"/>
      <c r="I3" s="44"/>
      <c r="J3" s="54"/>
      <c r="K3" s="54"/>
    </row>
    <row r="4" spans="1:15" ht="30" customHeight="1" x14ac:dyDescent="0.3">
      <c r="B4" s="65" t="s">
        <v>89</v>
      </c>
      <c r="C4" s="14"/>
      <c r="D4" s="62" t="s">
        <v>117</v>
      </c>
      <c r="E4" s="63"/>
      <c r="F4" s="64" t="s">
        <v>109</v>
      </c>
      <c r="G4" s="64"/>
      <c r="H4" s="64" t="s">
        <v>118</v>
      </c>
      <c r="I4" s="64"/>
      <c r="J4" s="55" t="s">
        <v>111</v>
      </c>
      <c r="K4" s="55" t="s">
        <v>98</v>
      </c>
      <c r="L4" s="57" t="s">
        <v>113</v>
      </c>
      <c r="M4" s="58"/>
    </row>
    <row r="5" spans="1:15" ht="32.25" customHeight="1" x14ac:dyDescent="0.3">
      <c r="B5" s="65"/>
      <c r="C5" s="14"/>
      <c r="D5" s="23" t="s">
        <v>96</v>
      </c>
      <c r="E5" s="23" t="s">
        <v>79</v>
      </c>
      <c r="F5" s="41" t="s">
        <v>97</v>
      </c>
      <c r="G5" s="41" t="s">
        <v>79</v>
      </c>
      <c r="H5" s="41" t="s">
        <v>77</v>
      </c>
      <c r="I5" s="41" t="s">
        <v>78</v>
      </c>
      <c r="J5" s="56"/>
      <c r="K5" s="56"/>
      <c r="L5" s="42" t="s">
        <v>82</v>
      </c>
      <c r="M5" s="42" t="s">
        <v>83</v>
      </c>
    </row>
    <row r="6" spans="1:15" ht="23.25" customHeight="1" x14ac:dyDescent="0.3">
      <c r="B6" s="15" t="s">
        <v>84</v>
      </c>
      <c r="C6" s="14"/>
      <c r="D6" s="39">
        <f t="shared" ref="D6" si="0">D8+D9</f>
        <v>277821.09999999998</v>
      </c>
      <c r="E6" s="12">
        <f>E8+E9</f>
        <v>100</v>
      </c>
      <c r="F6" s="39">
        <f t="shared" ref="F6:L6" si="1">F8+F9</f>
        <v>617207.5</v>
      </c>
      <c r="G6" s="39">
        <f t="shared" si="1"/>
        <v>100</v>
      </c>
      <c r="H6" s="39">
        <f t="shared" si="1"/>
        <v>249248.6</v>
      </c>
      <c r="I6" s="39">
        <f t="shared" si="1"/>
        <v>100</v>
      </c>
      <c r="J6" s="39">
        <f>H6/F6*100</f>
        <v>40.383274668567701</v>
      </c>
      <c r="K6" s="39">
        <f t="shared" si="1"/>
        <v>-367958.9</v>
      </c>
      <c r="L6" s="39">
        <f t="shared" si="1"/>
        <v>-28572.499999999985</v>
      </c>
      <c r="M6" s="39">
        <f>M8+M9</f>
        <v>1.4210854715202004E-14</v>
      </c>
      <c r="N6" s="16"/>
      <c r="O6" s="16"/>
    </row>
    <row r="7" spans="1:15" ht="16.5" customHeight="1" x14ac:dyDescent="0.3">
      <c r="B7" s="29" t="s">
        <v>85</v>
      </c>
      <c r="C7" s="14"/>
      <c r="D7" s="39"/>
      <c r="E7" s="12"/>
      <c r="F7" s="39"/>
      <c r="G7" s="39"/>
      <c r="H7" s="39"/>
      <c r="I7" s="39"/>
      <c r="J7" s="39"/>
      <c r="K7" s="39"/>
      <c r="L7" s="43"/>
      <c r="M7" s="43"/>
      <c r="N7" s="16"/>
      <c r="O7" s="16"/>
    </row>
    <row r="8" spans="1:15" ht="37.5" customHeight="1" x14ac:dyDescent="0.3">
      <c r="A8" t="s">
        <v>88</v>
      </c>
      <c r="B8" s="30" t="s">
        <v>86</v>
      </c>
      <c r="C8" s="14"/>
      <c r="D8" s="39">
        <v>63080.2</v>
      </c>
      <c r="E8" s="12">
        <f>D8/D6*100</f>
        <v>22.705330876596484</v>
      </c>
      <c r="F8" s="39">
        <v>155855.5</v>
      </c>
      <c r="G8" s="39">
        <f>F8/F6*100</f>
        <v>25.251718425326974</v>
      </c>
      <c r="H8" s="39">
        <v>57386</v>
      </c>
      <c r="I8" s="39">
        <f>H8/H6*100</f>
        <v>23.023599731352554</v>
      </c>
      <c r="J8" s="39">
        <f>H8/F8*100</f>
        <v>36.820003143937811</v>
      </c>
      <c r="K8" s="39">
        <f>H8-F8</f>
        <v>-98469.5</v>
      </c>
      <c r="L8" s="39">
        <f>H8-D8</f>
        <v>-5694.1999999999971</v>
      </c>
      <c r="M8" s="39">
        <f>I8-E8</f>
        <v>0.31826885475607014</v>
      </c>
      <c r="N8" s="16"/>
      <c r="O8" s="16"/>
    </row>
    <row r="9" spans="1:15" ht="21" customHeight="1" x14ac:dyDescent="0.3">
      <c r="B9" s="30" t="s">
        <v>87</v>
      </c>
      <c r="C9" s="14"/>
      <c r="D9" s="39">
        <v>214740.9</v>
      </c>
      <c r="E9" s="12">
        <f>D9/D6*100</f>
        <v>77.294669123403509</v>
      </c>
      <c r="F9" s="39">
        <v>461352</v>
      </c>
      <c r="G9" s="39">
        <f>F9/F6*100</f>
        <v>74.74828157467303</v>
      </c>
      <c r="H9" s="39">
        <v>191862.6</v>
      </c>
      <c r="I9" s="39">
        <f>H9/H6*100</f>
        <v>76.976400268647453</v>
      </c>
      <c r="J9" s="39">
        <f>H9/F9*100</f>
        <v>41.587031160588879</v>
      </c>
      <c r="K9" s="39">
        <f>H9-F9</f>
        <v>-269489.40000000002</v>
      </c>
      <c r="L9" s="39">
        <f>H9-D9</f>
        <v>-22878.299999999988</v>
      </c>
      <c r="M9" s="39">
        <f>I9-E9</f>
        <v>-0.31826885475605593</v>
      </c>
      <c r="N9" s="16"/>
      <c r="O9" s="16"/>
    </row>
    <row r="10" spans="1:15" ht="36" customHeight="1" x14ac:dyDescent="0.25">
      <c r="B10" s="59" t="s">
        <v>90</v>
      </c>
      <c r="C10" s="60" t="s">
        <v>1</v>
      </c>
      <c r="D10" s="62" t="s">
        <v>108</v>
      </c>
      <c r="E10" s="63"/>
      <c r="F10" s="64" t="s">
        <v>109</v>
      </c>
      <c r="G10" s="64"/>
      <c r="H10" s="64" t="s">
        <v>110</v>
      </c>
      <c r="I10" s="64"/>
      <c r="J10" s="55" t="s">
        <v>112</v>
      </c>
      <c r="K10" s="55" t="s">
        <v>98</v>
      </c>
      <c r="L10" s="57" t="s">
        <v>114</v>
      </c>
      <c r="M10" s="58"/>
    </row>
    <row r="11" spans="1:15" ht="38.25" customHeight="1" x14ac:dyDescent="0.25">
      <c r="B11" s="59"/>
      <c r="C11" s="61"/>
      <c r="D11" s="23" t="s">
        <v>91</v>
      </c>
      <c r="E11" s="23" t="s">
        <v>79</v>
      </c>
      <c r="F11" s="41" t="s">
        <v>99</v>
      </c>
      <c r="G11" s="41" t="s">
        <v>79</v>
      </c>
      <c r="H11" s="41" t="s">
        <v>77</v>
      </c>
      <c r="I11" s="41" t="s">
        <v>78</v>
      </c>
      <c r="J11" s="56"/>
      <c r="K11" s="56"/>
      <c r="L11" s="42" t="s">
        <v>82</v>
      </c>
      <c r="M11" s="42" t="s">
        <v>83</v>
      </c>
    </row>
    <row r="12" spans="1:15" ht="24.75" customHeight="1" x14ac:dyDescent="0.3">
      <c r="B12" s="6" t="s">
        <v>0</v>
      </c>
      <c r="C12" s="2" t="s">
        <v>2</v>
      </c>
      <c r="D12" s="37">
        <f t="shared" ref="D12" si="2">D13+D14+D15+D16+D17+D18+D19+D20</f>
        <v>20909.299999999996</v>
      </c>
      <c r="E12" s="25">
        <f>D12/D60*100</f>
        <v>7.5457950542532322</v>
      </c>
      <c r="F12" s="39">
        <f>F13+F14+F15+F17+F18+F19+F20+F16</f>
        <v>70637.8</v>
      </c>
      <c r="G12" s="45">
        <f>F12/F60*100</f>
        <v>10.699367196935984</v>
      </c>
      <c r="H12" s="37">
        <f t="shared" ref="H12" si="3">H13+H14+H15+H16+H17+H18+H19+H20</f>
        <v>26688.6</v>
      </c>
      <c r="I12" s="45">
        <f>H12/H60*100</f>
        <v>10.167387830952689</v>
      </c>
      <c r="J12" s="48">
        <f>H12/F12*100</f>
        <v>37.782320513945791</v>
      </c>
      <c r="K12" s="37">
        <f t="shared" ref="K12:K43" si="4">H12-F12</f>
        <v>-43949.200000000004</v>
      </c>
      <c r="L12" s="37">
        <f t="shared" ref="L12:L29" si="5">H12-D12</f>
        <v>5779.3000000000029</v>
      </c>
      <c r="M12" s="48">
        <f t="shared" ref="M12:M27" si="6">I12-E12</f>
        <v>2.6215927766994573</v>
      </c>
      <c r="N12" s="49"/>
    </row>
    <row r="13" spans="1:15" ht="57.75" customHeight="1" x14ac:dyDescent="0.3">
      <c r="B13" s="9" t="s">
        <v>50</v>
      </c>
      <c r="C13" s="4" t="s">
        <v>3</v>
      </c>
      <c r="D13" s="38">
        <v>892.8</v>
      </c>
      <c r="E13" s="26"/>
      <c r="F13" s="38">
        <v>1818.3</v>
      </c>
      <c r="G13" s="46"/>
      <c r="H13" s="38">
        <v>850</v>
      </c>
      <c r="I13" s="46"/>
      <c r="J13" s="50">
        <f>H13/F13*100</f>
        <v>46.74696144750591</v>
      </c>
      <c r="K13" s="38">
        <f t="shared" si="4"/>
        <v>-968.3</v>
      </c>
      <c r="L13" s="38">
        <f t="shared" si="5"/>
        <v>-42.799999999999955</v>
      </c>
      <c r="M13" s="50"/>
      <c r="N13" s="49"/>
    </row>
    <row r="14" spans="1:15" ht="96.75" customHeight="1" x14ac:dyDescent="0.3">
      <c r="B14" s="9" t="s">
        <v>51</v>
      </c>
      <c r="C14" s="4" t="s">
        <v>4</v>
      </c>
      <c r="D14" s="38">
        <v>339.1</v>
      </c>
      <c r="E14" s="26"/>
      <c r="F14" s="38">
        <v>912.1</v>
      </c>
      <c r="G14" s="46"/>
      <c r="H14" s="38">
        <v>307.39999999999998</v>
      </c>
      <c r="I14" s="46"/>
      <c r="J14" s="50">
        <f>H14/F14*100</f>
        <v>33.702444907356643</v>
      </c>
      <c r="K14" s="38">
        <f t="shared" si="4"/>
        <v>-604.70000000000005</v>
      </c>
      <c r="L14" s="38">
        <f t="shared" si="5"/>
        <v>-31.700000000000045</v>
      </c>
      <c r="M14" s="50"/>
      <c r="N14" s="49"/>
    </row>
    <row r="15" spans="1:15" ht="40.5" customHeight="1" x14ac:dyDescent="0.3">
      <c r="B15" s="9" t="s">
        <v>52</v>
      </c>
      <c r="C15" s="4" t="s">
        <v>5</v>
      </c>
      <c r="D15" s="38">
        <v>13920.9</v>
      </c>
      <c r="E15" s="26"/>
      <c r="F15" s="38">
        <v>51943.7</v>
      </c>
      <c r="G15" s="46"/>
      <c r="H15" s="38">
        <v>19548.5</v>
      </c>
      <c r="I15" s="46"/>
      <c r="J15" s="50">
        <f>H15/F15*100</f>
        <v>37.634015289630888</v>
      </c>
      <c r="K15" s="38">
        <f t="shared" si="4"/>
        <v>-32395.199999999997</v>
      </c>
      <c r="L15" s="38">
        <f t="shared" si="5"/>
        <v>5627.6</v>
      </c>
      <c r="M15" s="50"/>
      <c r="N15" s="49"/>
    </row>
    <row r="16" spans="1:15" ht="18.75" x14ac:dyDescent="0.3">
      <c r="B16" s="9" t="s">
        <v>53</v>
      </c>
      <c r="C16" s="4" t="s">
        <v>6</v>
      </c>
      <c r="D16" s="38">
        <v>1.3</v>
      </c>
      <c r="E16" s="26"/>
      <c r="F16" s="38">
        <v>4.0999999999999996</v>
      </c>
      <c r="G16" s="46"/>
      <c r="H16" s="38">
        <v>0</v>
      </c>
      <c r="I16" s="46"/>
      <c r="J16" s="50">
        <v>0</v>
      </c>
      <c r="K16" s="38">
        <f t="shared" si="4"/>
        <v>-4.0999999999999996</v>
      </c>
      <c r="L16" s="38">
        <f t="shared" si="5"/>
        <v>-1.3</v>
      </c>
      <c r="M16" s="50"/>
      <c r="N16" s="49"/>
    </row>
    <row r="17" spans="2:14" ht="99.75" customHeight="1" x14ac:dyDescent="0.3">
      <c r="B17" s="9" t="s">
        <v>54</v>
      </c>
      <c r="C17" s="4" t="s">
        <v>7</v>
      </c>
      <c r="D17" s="38">
        <v>2517.6</v>
      </c>
      <c r="E17" s="26"/>
      <c r="F17" s="38">
        <v>6588.4</v>
      </c>
      <c r="G17" s="46"/>
      <c r="H17" s="38">
        <v>2584.1</v>
      </c>
      <c r="I17" s="46"/>
      <c r="J17" s="50">
        <f>H17/F17*100</f>
        <v>39.221965879424445</v>
      </c>
      <c r="K17" s="38">
        <f t="shared" si="4"/>
        <v>-4004.2999999999997</v>
      </c>
      <c r="L17" s="38">
        <f t="shared" si="5"/>
        <v>66.5</v>
      </c>
      <c r="M17" s="50"/>
      <c r="N17" s="49"/>
    </row>
    <row r="18" spans="2:14" ht="37.5" x14ac:dyDescent="0.3">
      <c r="B18" s="9" t="s">
        <v>55</v>
      </c>
      <c r="C18" s="4" t="s">
        <v>8</v>
      </c>
      <c r="D18" s="38">
        <v>0</v>
      </c>
      <c r="E18" s="26"/>
      <c r="F18" s="38">
        <v>761.4</v>
      </c>
      <c r="G18" s="46"/>
      <c r="H18" s="38">
        <v>0</v>
      </c>
      <c r="I18" s="46"/>
      <c r="J18" s="50">
        <v>0</v>
      </c>
      <c r="K18" s="38">
        <f t="shared" si="4"/>
        <v>-761.4</v>
      </c>
      <c r="L18" s="38">
        <f t="shared" si="5"/>
        <v>0</v>
      </c>
      <c r="M18" s="50"/>
      <c r="N18" s="49"/>
    </row>
    <row r="19" spans="2:14" ht="20.25" customHeight="1" x14ac:dyDescent="0.3">
      <c r="B19" s="9" t="s">
        <v>56</v>
      </c>
      <c r="C19" s="4" t="s">
        <v>9</v>
      </c>
      <c r="D19" s="38">
        <v>0</v>
      </c>
      <c r="E19" s="26"/>
      <c r="F19" s="38">
        <v>100</v>
      </c>
      <c r="G19" s="46"/>
      <c r="H19" s="38">
        <v>0</v>
      </c>
      <c r="I19" s="46"/>
      <c r="J19" s="50">
        <f t="shared" ref="J19:J27" si="7">H19/F19*100</f>
        <v>0</v>
      </c>
      <c r="K19" s="38">
        <f t="shared" si="4"/>
        <v>-100</v>
      </c>
      <c r="L19" s="38">
        <f t="shared" si="5"/>
        <v>0</v>
      </c>
      <c r="M19" s="50"/>
      <c r="N19" s="49"/>
    </row>
    <row r="20" spans="2:14" ht="37.5" x14ac:dyDescent="0.3">
      <c r="B20" s="9" t="s">
        <v>57</v>
      </c>
      <c r="C20" s="4" t="s">
        <v>10</v>
      </c>
      <c r="D20" s="38">
        <v>3237.6</v>
      </c>
      <c r="E20" s="26"/>
      <c r="F20" s="38">
        <v>8509.7999999999993</v>
      </c>
      <c r="G20" s="46"/>
      <c r="H20" s="38">
        <v>3398.6</v>
      </c>
      <c r="I20" s="46"/>
      <c r="J20" s="50">
        <f t="shared" si="7"/>
        <v>39.937483842158457</v>
      </c>
      <c r="K20" s="38">
        <f t="shared" si="4"/>
        <v>-5111.1999999999989</v>
      </c>
      <c r="L20" s="38">
        <f t="shared" si="5"/>
        <v>161</v>
      </c>
      <c r="M20" s="50"/>
      <c r="N20" s="49"/>
    </row>
    <row r="21" spans="2:14" ht="18.75" x14ac:dyDescent="0.3">
      <c r="B21" s="6" t="s">
        <v>11</v>
      </c>
      <c r="C21" s="2" t="s">
        <v>12</v>
      </c>
      <c r="D21" s="37">
        <f>D22</f>
        <v>569.29999999999995</v>
      </c>
      <c r="E21" s="25">
        <f>D21/D60*100</f>
        <v>0.20545026014196385</v>
      </c>
      <c r="F21" s="37">
        <f>F22</f>
        <v>1724.9</v>
      </c>
      <c r="G21" s="45">
        <f>F21/F60*100</f>
        <v>0.26126717533664523</v>
      </c>
      <c r="H21" s="37">
        <f>H22</f>
        <v>680.1</v>
      </c>
      <c r="I21" s="45">
        <f>H21/H60*100</f>
        <v>0.25909341306141664</v>
      </c>
      <c r="J21" s="48">
        <f t="shared" si="7"/>
        <v>39.428372659284591</v>
      </c>
      <c r="K21" s="37">
        <f t="shared" si="4"/>
        <v>-1044.8000000000002</v>
      </c>
      <c r="L21" s="37">
        <f t="shared" si="5"/>
        <v>110.80000000000007</v>
      </c>
      <c r="M21" s="48">
        <f t="shared" si="6"/>
        <v>5.3643152919452791E-2</v>
      </c>
      <c r="N21" s="49"/>
    </row>
    <row r="22" spans="2:14" ht="37.5" x14ac:dyDescent="0.3">
      <c r="B22" s="9" t="s">
        <v>58</v>
      </c>
      <c r="C22" s="4" t="s">
        <v>13</v>
      </c>
      <c r="D22" s="38">
        <v>569.29999999999995</v>
      </c>
      <c r="E22" s="26"/>
      <c r="F22" s="38">
        <v>1724.9</v>
      </c>
      <c r="G22" s="46"/>
      <c r="H22" s="38">
        <v>680.1</v>
      </c>
      <c r="I22" s="46"/>
      <c r="J22" s="50">
        <f t="shared" si="7"/>
        <v>39.428372659284591</v>
      </c>
      <c r="K22" s="38">
        <f t="shared" si="4"/>
        <v>-1044.8000000000002</v>
      </c>
      <c r="L22" s="38">
        <f t="shared" si="5"/>
        <v>110.80000000000007</v>
      </c>
      <c r="M22" s="50"/>
      <c r="N22" s="49"/>
    </row>
    <row r="23" spans="2:14" ht="36.75" customHeight="1" x14ac:dyDescent="0.3">
      <c r="B23" s="6" t="s">
        <v>14</v>
      </c>
      <c r="C23" s="2" t="s">
        <v>15</v>
      </c>
      <c r="D23" s="39">
        <f>D24+D25+D26</f>
        <v>1876.6</v>
      </c>
      <c r="E23" s="25">
        <f>D23/D60*100</f>
        <v>0.6772316145835402</v>
      </c>
      <c r="F23" s="39">
        <f>F24+F25+F26</f>
        <v>4817.4000000000005</v>
      </c>
      <c r="G23" s="45">
        <f>F23/F60*100</f>
        <v>0.72968200502449698</v>
      </c>
      <c r="H23" s="39">
        <f>H24+H25+H26</f>
        <v>2061</v>
      </c>
      <c r="I23" s="45">
        <f>H23/H60*100</f>
        <v>0.78516618779529446</v>
      </c>
      <c r="J23" s="48">
        <f t="shared" si="7"/>
        <v>42.782413750155676</v>
      </c>
      <c r="K23" s="37">
        <f t="shared" si="4"/>
        <v>-2756.4000000000005</v>
      </c>
      <c r="L23" s="37">
        <f t="shared" si="5"/>
        <v>184.40000000000009</v>
      </c>
      <c r="M23" s="48">
        <f t="shared" si="6"/>
        <v>0.10793457321175426</v>
      </c>
      <c r="N23" s="49"/>
    </row>
    <row r="24" spans="2:14" ht="18.75" x14ac:dyDescent="0.3">
      <c r="B24" s="9" t="s">
        <v>106</v>
      </c>
      <c r="C24" s="4" t="s">
        <v>16</v>
      </c>
      <c r="D24" s="38">
        <v>0</v>
      </c>
      <c r="E24" s="26"/>
      <c r="F24" s="38">
        <v>323.60000000000002</v>
      </c>
      <c r="G24" s="46"/>
      <c r="H24" s="38">
        <v>0</v>
      </c>
      <c r="I24" s="46"/>
      <c r="J24" s="50">
        <f t="shared" si="7"/>
        <v>0</v>
      </c>
      <c r="K24" s="38">
        <f t="shared" si="4"/>
        <v>-323.60000000000002</v>
      </c>
      <c r="L24" s="38">
        <f t="shared" si="5"/>
        <v>0</v>
      </c>
      <c r="M24" s="50"/>
      <c r="N24" s="49"/>
    </row>
    <row r="25" spans="2:14" ht="78.75" customHeight="1" x14ac:dyDescent="0.3">
      <c r="B25" s="9" t="s">
        <v>107</v>
      </c>
      <c r="C25" s="4" t="s">
        <v>17</v>
      </c>
      <c r="D25" s="38">
        <v>1876.6</v>
      </c>
      <c r="E25" s="26"/>
      <c r="F25" s="38">
        <v>4468.8</v>
      </c>
      <c r="G25" s="46"/>
      <c r="H25" s="38">
        <v>2061</v>
      </c>
      <c r="I25" s="46"/>
      <c r="J25" s="50">
        <f t="shared" si="7"/>
        <v>46.119763694951665</v>
      </c>
      <c r="K25" s="38">
        <f t="shared" si="4"/>
        <v>-2407.8000000000002</v>
      </c>
      <c r="L25" s="38">
        <f t="shared" si="5"/>
        <v>184.40000000000009</v>
      </c>
      <c r="M25" s="50"/>
      <c r="N25" s="49"/>
    </row>
    <row r="26" spans="2:14" ht="60" customHeight="1" x14ac:dyDescent="0.3">
      <c r="B26" s="9" t="s">
        <v>59</v>
      </c>
      <c r="C26" s="4" t="s">
        <v>18</v>
      </c>
      <c r="D26" s="38">
        <v>0</v>
      </c>
      <c r="E26" s="26"/>
      <c r="F26" s="38">
        <v>25</v>
      </c>
      <c r="G26" s="46"/>
      <c r="H26" s="38">
        <v>0</v>
      </c>
      <c r="I26" s="46"/>
      <c r="J26" s="50">
        <f t="shared" si="7"/>
        <v>0</v>
      </c>
      <c r="K26" s="38">
        <f t="shared" si="4"/>
        <v>-25</v>
      </c>
      <c r="L26" s="38">
        <f t="shared" si="5"/>
        <v>0</v>
      </c>
      <c r="M26" s="50"/>
      <c r="N26" s="49"/>
    </row>
    <row r="27" spans="2:14" ht="18.75" x14ac:dyDescent="0.3">
      <c r="B27" s="6" t="s">
        <v>19</v>
      </c>
      <c r="C27" s="2" t="s">
        <v>20</v>
      </c>
      <c r="D27" s="39">
        <f>D28+D29+D30+D31+D32</f>
        <v>19777.100000000002</v>
      </c>
      <c r="E27" s="31">
        <f>D27/D60*100</f>
        <v>7.1372041803155355</v>
      </c>
      <c r="F27" s="39">
        <f>F28+F29+F30+F31+F32</f>
        <v>80728.800000000003</v>
      </c>
      <c r="G27" s="47">
        <f>F27/F60*100</f>
        <v>12.227830914439657</v>
      </c>
      <c r="H27" s="39">
        <f>H28+H29+H30+H31+H32</f>
        <v>25090</v>
      </c>
      <c r="I27" s="47">
        <f>H27/H60*100</f>
        <v>9.5583792585074914</v>
      </c>
      <c r="J27" s="48">
        <f t="shared" si="7"/>
        <v>31.079366966931254</v>
      </c>
      <c r="K27" s="37">
        <f t="shared" si="4"/>
        <v>-55638.8</v>
      </c>
      <c r="L27" s="37">
        <f t="shared" si="5"/>
        <v>5312.8999999999978</v>
      </c>
      <c r="M27" s="48">
        <f t="shared" si="6"/>
        <v>2.4211750781919559</v>
      </c>
      <c r="N27" s="49"/>
    </row>
    <row r="28" spans="2:14" ht="40.5" customHeight="1" x14ac:dyDescent="0.3">
      <c r="B28" s="9" t="s">
        <v>60</v>
      </c>
      <c r="C28" s="4" t="s">
        <v>21</v>
      </c>
      <c r="D28" s="38">
        <v>0</v>
      </c>
      <c r="E28" s="26"/>
      <c r="F28" s="38">
        <v>285.5</v>
      </c>
      <c r="G28" s="46"/>
      <c r="H28" s="38">
        <v>0</v>
      </c>
      <c r="I28" s="46"/>
      <c r="J28" s="50">
        <f t="shared" ref="J28:J37" si="8">H28/F28*100</f>
        <v>0</v>
      </c>
      <c r="K28" s="38">
        <f t="shared" si="4"/>
        <v>-285.5</v>
      </c>
      <c r="L28" s="38">
        <f t="shared" si="5"/>
        <v>0</v>
      </c>
      <c r="M28" s="50"/>
      <c r="N28" s="49"/>
    </row>
    <row r="29" spans="2:14" ht="18.75" x14ac:dyDescent="0.3">
      <c r="B29" s="9" t="s">
        <v>61</v>
      </c>
      <c r="C29" s="4" t="s">
        <v>22</v>
      </c>
      <c r="D29" s="38">
        <v>11203</v>
      </c>
      <c r="E29" s="26"/>
      <c r="F29" s="38">
        <v>667.1</v>
      </c>
      <c r="G29" s="46"/>
      <c r="H29" s="38">
        <v>378.7</v>
      </c>
      <c r="I29" s="46"/>
      <c r="J29" s="50">
        <f t="shared" si="8"/>
        <v>56.768100734522555</v>
      </c>
      <c r="K29" s="38">
        <f t="shared" si="4"/>
        <v>-288.40000000000003</v>
      </c>
      <c r="L29" s="38">
        <f t="shared" si="5"/>
        <v>-10824.3</v>
      </c>
      <c r="M29" s="50"/>
      <c r="N29" s="49"/>
    </row>
    <row r="30" spans="2:14" ht="18.75" x14ac:dyDescent="0.3">
      <c r="B30" s="9" t="s">
        <v>92</v>
      </c>
      <c r="C30" s="4" t="s">
        <v>93</v>
      </c>
      <c r="D30" s="38">
        <v>2173.6999999999998</v>
      </c>
      <c r="E30" s="26"/>
      <c r="F30" s="38">
        <v>5292.5</v>
      </c>
      <c r="G30" s="46"/>
      <c r="H30" s="38">
        <v>2487</v>
      </c>
      <c r="I30" s="46"/>
      <c r="J30" s="50">
        <f t="shared" si="8"/>
        <v>46.991025035427491</v>
      </c>
      <c r="K30" s="38">
        <f t="shared" si="4"/>
        <v>-2805.5</v>
      </c>
      <c r="L30" s="38">
        <f t="shared" ref="L30:L57" si="9">H30-D30</f>
        <v>313.30000000000018</v>
      </c>
      <c r="M30" s="50"/>
      <c r="N30" s="49"/>
    </row>
    <row r="31" spans="2:14" ht="37.5" x14ac:dyDescent="0.3">
      <c r="B31" s="9" t="s">
        <v>62</v>
      </c>
      <c r="C31" s="4" t="s">
        <v>23</v>
      </c>
      <c r="D31" s="38">
        <v>6398</v>
      </c>
      <c r="E31" s="26"/>
      <c r="F31" s="38">
        <v>73373.7</v>
      </c>
      <c r="G31" s="46"/>
      <c r="H31" s="38">
        <v>22224.3</v>
      </c>
      <c r="I31" s="46"/>
      <c r="J31" s="50">
        <f t="shared" si="8"/>
        <v>30.289190813602151</v>
      </c>
      <c r="K31" s="38">
        <f t="shared" si="4"/>
        <v>-51149.399999999994</v>
      </c>
      <c r="L31" s="38">
        <f t="shared" si="9"/>
        <v>15826.3</v>
      </c>
      <c r="M31" s="50"/>
      <c r="N31" s="49"/>
    </row>
    <row r="32" spans="2:14" ht="37.5" x14ac:dyDescent="0.3">
      <c r="B32" s="9" t="s">
        <v>63</v>
      </c>
      <c r="C32" s="4" t="s">
        <v>24</v>
      </c>
      <c r="D32" s="38">
        <v>2.4</v>
      </c>
      <c r="E32" s="26"/>
      <c r="F32" s="38">
        <v>1110</v>
      </c>
      <c r="G32" s="46"/>
      <c r="H32" s="38"/>
      <c r="I32" s="46"/>
      <c r="J32" s="50">
        <f t="shared" si="8"/>
        <v>0</v>
      </c>
      <c r="K32" s="38">
        <f t="shared" si="4"/>
        <v>-1110</v>
      </c>
      <c r="L32" s="38">
        <f t="shared" si="9"/>
        <v>-2.4</v>
      </c>
      <c r="M32" s="50"/>
      <c r="N32" s="49"/>
    </row>
    <row r="33" spans="2:14" ht="37.5" x14ac:dyDescent="0.3">
      <c r="B33" s="6" t="s">
        <v>25</v>
      </c>
      <c r="C33" s="7" t="s">
        <v>26</v>
      </c>
      <c r="D33" s="37">
        <f>D34+D35+D36</f>
        <v>66441.5</v>
      </c>
      <c r="E33" s="25">
        <f>D33/D60*100</f>
        <v>23.977557455159484</v>
      </c>
      <c r="F33" s="37">
        <f>F34+F35+F36+F37</f>
        <v>32956.6</v>
      </c>
      <c r="G33" s="45">
        <f>F33/F60*100</f>
        <v>4.9918707117512211</v>
      </c>
      <c r="H33" s="37">
        <f>H34+H35+H36+H37</f>
        <v>15897.9</v>
      </c>
      <c r="I33" s="45">
        <f>H33/H60*100</f>
        <v>6.0565228223924361</v>
      </c>
      <c r="J33" s="48">
        <f t="shared" si="8"/>
        <v>48.23889600262163</v>
      </c>
      <c r="K33" s="37">
        <f t="shared" si="4"/>
        <v>-17058.699999999997</v>
      </c>
      <c r="L33" s="37">
        <f t="shared" si="9"/>
        <v>-50543.6</v>
      </c>
      <c r="M33" s="48">
        <f t="shared" ref="M33:M40" si="10">I33-E33</f>
        <v>-17.921034632767046</v>
      </c>
      <c r="N33" s="49"/>
    </row>
    <row r="34" spans="2:14" ht="18.75" x14ac:dyDescent="0.3">
      <c r="B34" s="9" t="s">
        <v>64</v>
      </c>
      <c r="C34" s="8" t="s">
        <v>27</v>
      </c>
      <c r="D34" s="38">
        <v>64.400000000000006</v>
      </c>
      <c r="E34" s="26"/>
      <c r="F34" s="38">
        <v>443.5</v>
      </c>
      <c r="G34" s="46"/>
      <c r="H34" s="38">
        <v>257.8</v>
      </c>
      <c r="I34" s="46"/>
      <c r="J34" s="50">
        <f t="shared" si="8"/>
        <v>58.128523111612175</v>
      </c>
      <c r="K34" s="38">
        <f t="shared" si="4"/>
        <v>-185.7</v>
      </c>
      <c r="L34" s="38">
        <f t="shared" si="9"/>
        <v>193.4</v>
      </c>
      <c r="M34" s="50"/>
      <c r="N34" s="49"/>
    </row>
    <row r="35" spans="2:14" ht="18.75" x14ac:dyDescent="0.3">
      <c r="B35" s="9" t="s">
        <v>65</v>
      </c>
      <c r="C35" s="8" t="s">
        <v>28</v>
      </c>
      <c r="D35" s="38">
        <v>62188.6</v>
      </c>
      <c r="E35" s="26"/>
      <c r="F35" s="38">
        <v>8604.9</v>
      </c>
      <c r="G35" s="46"/>
      <c r="H35" s="38">
        <v>3427.1</v>
      </c>
      <c r="I35" s="46"/>
      <c r="J35" s="50">
        <f t="shared" si="8"/>
        <v>39.827307696777417</v>
      </c>
      <c r="K35" s="38">
        <f t="shared" si="4"/>
        <v>-5177.7999999999993</v>
      </c>
      <c r="L35" s="38">
        <f t="shared" si="9"/>
        <v>-58761.5</v>
      </c>
      <c r="M35" s="50"/>
      <c r="N35" s="49"/>
    </row>
    <row r="36" spans="2:14" ht="18.75" x14ac:dyDescent="0.3">
      <c r="B36" s="9" t="s">
        <v>66</v>
      </c>
      <c r="C36" s="8" t="s">
        <v>29</v>
      </c>
      <c r="D36" s="38">
        <v>4188.5</v>
      </c>
      <c r="E36" s="26"/>
      <c r="F36" s="38">
        <v>15554.2</v>
      </c>
      <c r="G36" s="46"/>
      <c r="H36" s="38">
        <v>3859</v>
      </c>
      <c r="I36" s="46"/>
      <c r="J36" s="50">
        <f t="shared" si="8"/>
        <v>24.810019158812409</v>
      </c>
      <c r="K36" s="38">
        <f t="shared" si="4"/>
        <v>-11695.2</v>
      </c>
      <c r="L36" s="38">
        <f t="shared" si="9"/>
        <v>-329.5</v>
      </c>
      <c r="M36" s="50"/>
      <c r="N36" s="49"/>
    </row>
    <row r="37" spans="2:14" ht="56.25" x14ac:dyDescent="0.3">
      <c r="B37" s="9" t="s">
        <v>105</v>
      </c>
      <c r="C37" s="8" t="s">
        <v>104</v>
      </c>
      <c r="D37" s="38">
        <v>0</v>
      </c>
      <c r="E37" s="26"/>
      <c r="F37" s="38">
        <v>8354</v>
      </c>
      <c r="G37" s="46"/>
      <c r="H37" s="38">
        <v>8354</v>
      </c>
      <c r="I37" s="46"/>
      <c r="J37" s="50">
        <f t="shared" si="8"/>
        <v>100</v>
      </c>
      <c r="K37" s="38">
        <f t="shared" si="4"/>
        <v>0</v>
      </c>
      <c r="L37" s="38">
        <f t="shared" si="9"/>
        <v>8354</v>
      </c>
      <c r="M37" s="50"/>
      <c r="N37" s="49"/>
    </row>
    <row r="38" spans="2:14" ht="18.75" x14ac:dyDescent="0.3">
      <c r="B38" s="6" t="s">
        <v>80</v>
      </c>
      <c r="C38" s="7" t="s">
        <v>81</v>
      </c>
      <c r="D38" s="37">
        <f>D39</f>
        <v>0</v>
      </c>
      <c r="E38" s="25">
        <v>0</v>
      </c>
      <c r="F38" s="37">
        <f>F39</f>
        <v>3005.2</v>
      </c>
      <c r="G38" s="45">
        <f>G39</f>
        <v>0</v>
      </c>
      <c r="H38" s="37">
        <f>H39</f>
        <v>70</v>
      </c>
      <c r="I38" s="45">
        <f>I39</f>
        <v>0</v>
      </c>
      <c r="J38" s="48">
        <v>0</v>
      </c>
      <c r="K38" s="37">
        <f t="shared" si="4"/>
        <v>-2935.2</v>
      </c>
      <c r="L38" s="38">
        <f t="shared" si="9"/>
        <v>70</v>
      </c>
      <c r="M38" s="50"/>
      <c r="N38" s="49"/>
    </row>
    <row r="39" spans="2:14" ht="37.5" x14ac:dyDescent="0.3">
      <c r="B39" s="9" t="s">
        <v>103</v>
      </c>
      <c r="C39" s="8" t="s">
        <v>102</v>
      </c>
      <c r="D39" s="38">
        <v>0</v>
      </c>
      <c r="E39" s="26"/>
      <c r="F39" s="38">
        <v>3005.2</v>
      </c>
      <c r="G39" s="46"/>
      <c r="H39" s="38">
        <v>70</v>
      </c>
      <c r="I39" s="46"/>
      <c r="J39" s="50">
        <v>0</v>
      </c>
      <c r="K39" s="38">
        <f t="shared" si="4"/>
        <v>-2935.2</v>
      </c>
      <c r="L39" s="38">
        <f t="shared" si="9"/>
        <v>70</v>
      </c>
      <c r="M39" s="50"/>
      <c r="N39" s="49"/>
    </row>
    <row r="40" spans="2:14" ht="18.75" x14ac:dyDescent="0.3">
      <c r="B40" s="6" t="s">
        <v>30</v>
      </c>
      <c r="C40" s="7" t="s">
        <v>31</v>
      </c>
      <c r="D40" s="37">
        <f>D41+D42+D43+D44+D45</f>
        <v>133844.9</v>
      </c>
      <c r="E40" s="25">
        <f>D40/D60*100</f>
        <v>48.302247538512454</v>
      </c>
      <c r="F40" s="37">
        <f>F41+F42+F43+F44+F45</f>
        <v>361453.8</v>
      </c>
      <c r="G40" s="45">
        <f>F40/F60*100</f>
        <v>54.748688817146906</v>
      </c>
      <c r="H40" s="37">
        <f>H41+H42+H43+H44+H45</f>
        <v>154819.00000000003</v>
      </c>
      <c r="I40" s="45">
        <f>H40/H60*100</f>
        <v>58.980419227695158</v>
      </c>
      <c r="J40" s="48">
        <f>H40/F40*100</f>
        <v>42.832306646105266</v>
      </c>
      <c r="K40" s="37">
        <f t="shared" si="4"/>
        <v>-206634.79999999996</v>
      </c>
      <c r="L40" s="37">
        <f t="shared" si="9"/>
        <v>20974.100000000035</v>
      </c>
      <c r="M40" s="48">
        <f t="shared" si="10"/>
        <v>10.678171689182705</v>
      </c>
      <c r="N40" s="49"/>
    </row>
    <row r="41" spans="2:14" ht="18.75" x14ac:dyDescent="0.3">
      <c r="B41" s="9" t="s">
        <v>67</v>
      </c>
      <c r="C41" s="8" t="s">
        <v>32</v>
      </c>
      <c r="D41" s="38">
        <v>16536.8</v>
      </c>
      <c r="E41" s="26"/>
      <c r="F41" s="38">
        <v>30139.8</v>
      </c>
      <c r="G41" s="46"/>
      <c r="H41" s="38">
        <v>17997.2</v>
      </c>
      <c r="I41" s="46"/>
      <c r="J41" s="50">
        <f>H41/F41*100</f>
        <v>59.712406850742219</v>
      </c>
      <c r="K41" s="38">
        <f t="shared" si="4"/>
        <v>-12142.599999999999</v>
      </c>
      <c r="L41" s="38">
        <f t="shared" si="9"/>
        <v>1460.4000000000015</v>
      </c>
      <c r="M41" s="50"/>
      <c r="N41" s="49"/>
    </row>
    <row r="42" spans="2:14" ht="18" customHeight="1" x14ac:dyDescent="0.3">
      <c r="B42" s="9" t="s">
        <v>68</v>
      </c>
      <c r="C42" s="8" t="s">
        <v>33</v>
      </c>
      <c r="D42" s="38">
        <v>95558.399999999994</v>
      </c>
      <c r="E42" s="26"/>
      <c r="F42" s="38">
        <v>283575.09999999998</v>
      </c>
      <c r="G42" s="46"/>
      <c r="H42" s="38">
        <v>113444.9</v>
      </c>
      <c r="I42" s="46"/>
      <c r="J42" s="50">
        <f>H42/F42*100</f>
        <v>40.005240234421144</v>
      </c>
      <c r="K42" s="38">
        <f t="shared" si="4"/>
        <v>-170130.19999999998</v>
      </c>
      <c r="L42" s="38">
        <f t="shared" si="9"/>
        <v>17886.5</v>
      </c>
      <c r="M42" s="50"/>
      <c r="N42" s="49"/>
    </row>
    <row r="43" spans="2:14" ht="40.5" customHeight="1" x14ac:dyDescent="0.3">
      <c r="B43" s="9" t="s">
        <v>100</v>
      </c>
      <c r="C43" s="8" t="s">
        <v>101</v>
      </c>
      <c r="D43" s="38">
        <v>5246</v>
      </c>
      <c r="E43" s="26"/>
      <c r="F43" s="38">
        <v>9141.2000000000007</v>
      </c>
      <c r="G43" s="46"/>
      <c r="H43" s="38">
        <v>5026.5</v>
      </c>
      <c r="I43" s="46"/>
      <c r="J43" s="50">
        <f>H43/F43*100</f>
        <v>54.987310199973734</v>
      </c>
      <c r="K43" s="38">
        <f t="shared" si="4"/>
        <v>-4114.7000000000007</v>
      </c>
      <c r="L43" s="38">
        <f t="shared" si="9"/>
        <v>-219.5</v>
      </c>
      <c r="M43" s="50"/>
      <c r="N43" s="49"/>
    </row>
    <row r="44" spans="2:14" ht="35.25" customHeight="1" x14ac:dyDescent="0.3">
      <c r="B44" s="9" t="s">
        <v>69</v>
      </c>
      <c r="C44" s="8" t="s">
        <v>34</v>
      </c>
      <c r="D44" s="38">
        <v>9.3000000000000007</v>
      </c>
      <c r="E44" s="26"/>
      <c r="F44" s="38">
        <v>109</v>
      </c>
      <c r="G44" s="46"/>
      <c r="H44" s="38">
        <v>23.2</v>
      </c>
      <c r="I44" s="46"/>
      <c r="J44" s="50">
        <f t="shared" ref="J44:J60" si="11">H44/F44*100</f>
        <v>21.284403669724767</v>
      </c>
      <c r="K44" s="38">
        <f t="shared" ref="K44:K57" si="12">H44-F44</f>
        <v>-85.8</v>
      </c>
      <c r="L44" s="38">
        <f t="shared" si="9"/>
        <v>13.899999999999999</v>
      </c>
      <c r="M44" s="50"/>
      <c r="N44" s="49"/>
    </row>
    <row r="45" spans="2:14" ht="37.5" customHeight="1" x14ac:dyDescent="0.3">
      <c r="B45" s="9" t="s">
        <v>70</v>
      </c>
      <c r="C45" s="8" t="s">
        <v>35</v>
      </c>
      <c r="D45" s="38">
        <v>16494.400000000001</v>
      </c>
      <c r="E45" s="26"/>
      <c r="F45" s="38">
        <v>38488.699999999997</v>
      </c>
      <c r="G45" s="46"/>
      <c r="H45" s="38">
        <v>18327.2</v>
      </c>
      <c r="I45" s="46"/>
      <c r="J45" s="50">
        <f t="shared" si="11"/>
        <v>47.617092809058249</v>
      </c>
      <c r="K45" s="38">
        <f t="shared" si="12"/>
        <v>-20161.499999999996</v>
      </c>
      <c r="L45" s="38">
        <f t="shared" si="9"/>
        <v>1832.7999999999993</v>
      </c>
      <c r="M45" s="50"/>
      <c r="N45" s="49"/>
    </row>
    <row r="46" spans="2:14" ht="18" customHeight="1" x14ac:dyDescent="0.3">
      <c r="B46" s="6" t="s">
        <v>36</v>
      </c>
      <c r="C46" s="7" t="s">
        <v>37</v>
      </c>
      <c r="D46" s="37">
        <f>D47+D48</f>
        <v>17282.800000000003</v>
      </c>
      <c r="E46" s="25">
        <f>D46/D60*100</f>
        <v>6.2370556050966695</v>
      </c>
      <c r="F46" s="37">
        <f>F47+F48</f>
        <v>57357.399999999994</v>
      </c>
      <c r="G46" s="45">
        <f>F46/F60*100</f>
        <v>8.6878113993008839</v>
      </c>
      <c r="H46" s="37">
        <f>H47+H48</f>
        <v>25686.400000000001</v>
      </c>
      <c r="I46" s="45">
        <f>H46/H60*100</f>
        <v>9.7855860097938141</v>
      </c>
      <c r="J46" s="48">
        <f t="shared" si="11"/>
        <v>44.783061993744496</v>
      </c>
      <c r="K46" s="37">
        <f t="shared" si="12"/>
        <v>-31670.999999999993</v>
      </c>
      <c r="L46" s="37">
        <f t="shared" si="9"/>
        <v>8403.5999999999985</v>
      </c>
      <c r="M46" s="48">
        <f t="shared" ref="M46:M54" si="13">I46-E46</f>
        <v>3.5485304046971446</v>
      </c>
      <c r="N46" s="49"/>
    </row>
    <row r="47" spans="2:14" ht="19.5" customHeight="1" x14ac:dyDescent="0.3">
      <c r="B47" s="9" t="s">
        <v>71</v>
      </c>
      <c r="C47" s="8" t="s">
        <v>38</v>
      </c>
      <c r="D47" s="38">
        <v>13151.2</v>
      </c>
      <c r="E47" s="26"/>
      <c r="F47" s="38">
        <v>47990.1</v>
      </c>
      <c r="G47" s="46"/>
      <c r="H47" s="38">
        <v>21030.2</v>
      </c>
      <c r="I47" s="46"/>
      <c r="J47" s="50">
        <f t="shared" si="11"/>
        <v>43.821954944874051</v>
      </c>
      <c r="K47" s="38">
        <f t="shared" si="12"/>
        <v>-26959.899999999998</v>
      </c>
      <c r="L47" s="38">
        <f t="shared" si="9"/>
        <v>7879</v>
      </c>
      <c r="M47" s="50"/>
      <c r="N47" s="49"/>
    </row>
    <row r="48" spans="2:14" ht="39" customHeight="1" x14ac:dyDescent="0.3">
      <c r="B48" s="9" t="s">
        <v>72</v>
      </c>
      <c r="C48" s="8" t="s">
        <v>39</v>
      </c>
      <c r="D48" s="38">
        <v>4131.6000000000004</v>
      </c>
      <c r="E48" s="26"/>
      <c r="F48" s="38">
        <v>9367.2999999999993</v>
      </c>
      <c r="G48" s="46"/>
      <c r="H48" s="38">
        <v>4656.2</v>
      </c>
      <c r="I48" s="46"/>
      <c r="J48" s="50">
        <f t="shared" si="11"/>
        <v>49.706959315918141</v>
      </c>
      <c r="K48" s="38">
        <f t="shared" si="12"/>
        <v>-4711.0999999999995</v>
      </c>
      <c r="L48" s="38">
        <f t="shared" si="9"/>
        <v>524.59999999999945</v>
      </c>
      <c r="M48" s="50"/>
      <c r="N48" s="49"/>
    </row>
    <row r="49" spans="2:14" ht="18.75" x14ac:dyDescent="0.3">
      <c r="B49" s="6" t="s">
        <v>40</v>
      </c>
      <c r="C49" s="7" t="s">
        <v>41</v>
      </c>
      <c r="D49" s="37">
        <f>D50+D51+D52+D53</f>
        <v>12195.099999999999</v>
      </c>
      <c r="E49" s="25">
        <f>D49/D60*100</f>
        <v>4.4009950245165355</v>
      </c>
      <c r="F49" s="37">
        <f>F50+F51+F52+F53</f>
        <v>37022.799999999996</v>
      </c>
      <c r="G49" s="45">
        <f>F49/F60*100</f>
        <v>5.6077699455351313</v>
      </c>
      <c r="H49" s="37">
        <f>H50+H51+H52+H53</f>
        <v>6483.0000000000009</v>
      </c>
      <c r="I49" s="45">
        <f>H49/H60*100</f>
        <v>2.4697876736908757</v>
      </c>
      <c r="J49" s="48">
        <f t="shared" si="11"/>
        <v>17.510831163499255</v>
      </c>
      <c r="K49" s="37">
        <f t="shared" si="12"/>
        <v>-30539.799999999996</v>
      </c>
      <c r="L49" s="37">
        <f t="shared" si="9"/>
        <v>-5712.0999999999976</v>
      </c>
      <c r="M49" s="48">
        <f t="shared" si="13"/>
        <v>-1.9312073508256598</v>
      </c>
      <c r="N49" s="49"/>
    </row>
    <row r="50" spans="2:14" ht="18.75" x14ac:dyDescent="0.3">
      <c r="B50" s="9" t="s">
        <v>40</v>
      </c>
      <c r="C50" s="8" t="s">
        <v>42</v>
      </c>
      <c r="D50" s="38">
        <v>2629.8</v>
      </c>
      <c r="E50" s="26"/>
      <c r="F50" s="38">
        <v>5645.7</v>
      </c>
      <c r="G50" s="46"/>
      <c r="H50" s="38">
        <v>2789.9</v>
      </c>
      <c r="I50" s="46"/>
      <c r="J50" s="50">
        <f t="shared" si="11"/>
        <v>49.416369980693275</v>
      </c>
      <c r="K50" s="38">
        <f t="shared" si="12"/>
        <v>-2855.7999999999997</v>
      </c>
      <c r="L50" s="38">
        <f t="shared" si="9"/>
        <v>160.09999999999991</v>
      </c>
      <c r="M50" s="50"/>
      <c r="N50" s="49"/>
    </row>
    <row r="51" spans="2:14" ht="18" customHeight="1" x14ac:dyDescent="0.3">
      <c r="B51" s="9" t="s">
        <v>73</v>
      </c>
      <c r="C51" s="8" t="s">
        <v>43</v>
      </c>
      <c r="D51" s="38">
        <v>0</v>
      </c>
      <c r="E51" s="26"/>
      <c r="F51" s="38">
        <v>0</v>
      </c>
      <c r="G51" s="46"/>
      <c r="H51" s="38">
        <v>0</v>
      </c>
      <c r="I51" s="46"/>
      <c r="J51" s="50" t="e">
        <f t="shared" si="11"/>
        <v>#DIV/0!</v>
      </c>
      <c r="K51" s="38">
        <f t="shared" si="12"/>
        <v>0</v>
      </c>
      <c r="L51" s="38">
        <f t="shared" si="9"/>
        <v>0</v>
      </c>
      <c r="M51" s="50"/>
      <c r="N51" s="49"/>
    </row>
    <row r="52" spans="2:14" ht="18.75" x14ac:dyDescent="0.3">
      <c r="B52" s="9" t="s">
        <v>74</v>
      </c>
      <c r="C52" s="8" t="s">
        <v>44</v>
      </c>
      <c r="D52" s="38">
        <v>9519.7999999999993</v>
      </c>
      <c r="E52" s="26"/>
      <c r="F52" s="38">
        <v>31296.1</v>
      </c>
      <c r="G52" s="46"/>
      <c r="H52" s="38">
        <v>3679.8</v>
      </c>
      <c r="I52" s="46"/>
      <c r="J52" s="50">
        <f t="shared" si="11"/>
        <v>11.758014576896164</v>
      </c>
      <c r="K52" s="38">
        <f t="shared" si="12"/>
        <v>-27616.3</v>
      </c>
      <c r="L52" s="38">
        <f t="shared" si="9"/>
        <v>-5839.9999999999991</v>
      </c>
      <c r="M52" s="50"/>
      <c r="N52" s="49"/>
    </row>
    <row r="53" spans="2:14" ht="37.5" customHeight="1" x14ac:dyDescent="0.3">
      <c r="B53" s="9" t="s">
        <v>94</v>
      </c>
      <c r="C53" s="8" t="s">
        <v>45</v>
      </c>
      <c r="D53" s="38">
        <v>45.5</v>
      </c>
      <c r="E53" s="26"/>
      <c r="F53" s="38">
        <v>81</v>
      </c>
      <c r="G53" s="46"/>
      <c r="H53" s="38">
        <v>13.3</v>
      </c>
      <c r="I53" s="46"/>
      <c r="J53" s="50">
        <f t="shared" si="11"/>
        <v>16.419753086419753</v>
      </c>
      <c r="K53" s="38">
        <f t="shared" si="12"/>
        <v>-67.7</v>
      </c>
      <c r="L53" s="38">
        <f t="shared" si="9"/>
        <v>-32.200000000000003</v>
      </c>
      <c r="M53" s="50"/>
      <c r="N53" s="49"/>
    </row>
    <row r="54" spans="2:14" ht="17.25" customHeight="1" x14ac:dyDescent="0.3">
      <c r="B54" s="6" t="s">
        <v>95</v>
      </c>
      <c r="C54" s="7" t="s">
        <v>46</v>
      </c>
      <c r="D54" s="37">
        <f>D55+D56</f>
        <v>4202.1000000000004</v>
      </c>
      <c r="E54" s="25">
        <f>D54/D60*100</f>
        <v>1.5164632674205982</v>
      </c>
      <c r="F54" s="37">
        <f>F55+F56+F57</f>
        <v>10500.7</v>
      </c>
      <c r="G54" s="45">
        <f>F54/F60*100</f>
        <v>1.5905201623615923</v>
      </c>
      <c r="H54" s="37">
        <f>H55+H56+H57</f>
        <v>5016.2</v>
      </c>
      <c r="I54" s="45">
        <f>H54/H60*100</f>
        <v>1.9109901170396681</v>
      </c>
      <c r="J54" s="48">
        <f t="shared" si="11"/>
        <v>47.770148656756213</v>
      </c>
      <c r="K54" s="37">
        <f t="shared" si="12"/>
        <v>-5484.5000000000009</v>
      </c>
      <c r="L54" s="37">
        <f t="shared" si="9"/>
        <v>814.09999999999945</v>
      </c>
      <c r="M54" s="48">
        <f t="shared" si="13"/>
        <v>0.39452684961906992</v>
      </c>
      <c r="N54" s="49"/>
    </row>
    <row r="55" spans="2:14" ht="19.5" customHeight="1" x14ac:dyDescent="0.3">
      <c r="B55" s="9" t="s">
        <v>75</v>
      </c>
      <c r="C55" s="13" t="s">
        <v>47</v>
      </c>
      <c r="D55" s="38">
        <v>3600.8</v>
      </c>
      <c r="E55" s="26"/>
      <c r="F55" s="38">
        <v>8621.5</v>
      </c>
      <c r="G55" s="46"/>
      <c r="H55" s="38">
        <v>3993.7</v>
      </c>
      <c r="I55" s="46"/>
      <c r="J55" s="50">
        <f t="shared" si="11"/>
        <v>46.322565678826187</v>
      </c>
      <c r="K55" s="38">
        <f t="shared" si="12"/>
        <v>-4627.8</v>
      </c>
      <c r="L55" s="38">
        <f t="shared" si="9"/>
        <v>392.89999999999964</v>
      </c>
      <c r="M55" s="50"/>
      <c r="N55" s="49"/>
    </row>
    <row r="56" spans="2:14" ht="18" customHeight="1" x14ac:dyDescent="0.3">
      <c r="B56" s="9" t="s">
        <v>76</v>
      </c>
      <c r="C56" s="13" t="s">
        <v>48</v>
      </c>
      <c r="D56" s="38">
        <v>601.29999999999995</v>
      </c>
      <c r="E56" s="26"/>
      <c r="F56" s="38">
        <v>257.5</v>
      </c>
      <c r="G56" s="46"/>
      <c r="H56" s="38">
        <v>54.7</v>
      </c>
      <c r="I56" s="46"/>
      <c r="J56" s="50">
        <f t="shared" si="11"/>
        <v>21.242718446601945</v>
      </c>
      <c r="K56" s="38">
        <f t="shared" si="12"/>
        <v>-202.8</v>
      </c>
      <c r="L56" s="38">
        <f t="shared" si="9"/>
        <v>-546.59999999999991</v>
      </c>
      <c r="M56" s="50"/>
      <c r="N56" s="49"/>
    </row>
    <row r="57" spans="2:14" ht="18" customHeight="1" x14ac:dyDescent="0.3">
      <c r="B57" s="9" t="s">
        <v>116</v>
      </c>
      <c r="C57" s="13" t="s">
        <v>115</v>
      </c>
      <c r="D57" s="37"/>
      <c r="E57" s="26"/>
      <c r="F57" s="38">
        <v>1621.7</v>
      </c>
      <c r="G57" s="46"/>
      <c r="H57" s="38">
        <v>967.8</v>
      </c>
      <c r="I57" s="46"/>
      <c r="J57" s="50">
        <f t="shared" si="11"/>
        <v>59.678115557748036</v>
      </c>
      <c r="K57" s="38">
        <f t="shared" si="12"/>
        <v>-653.90000000000009</v>
      </c>
      <c r="L57" s="38">
        <f t="shared" si="9"/>
        <v>967.8</v>
      </c>
      <c r="M57" s="50"/>
      <c r="N57" s="49"/>
    </row>
    <row r="58" spans="2:14" ht="1.5" customHeight="1" x14ac:dyDescent="0.3">
      <c r="B58" s="6"/>
      <c r="C58" s="36"/>
      <c r="D58" s="38"/>
      <c r="E58" s="25"/>
      <c r="F58" s="38"/>
      <c r="G58" s="45"/>
      <c r="H58" s="37"/>
      <c r="I58" s="45"/>
      <c r="J58" s="48"/>
      <c r="K58" s="37"/>
      <c r="L58" s="37"/>
      <c r="M58" s="48"/>
      <c r="N58" s="49"/>
    </row>
    <row r="59" spans="2:14" ht="15.75" customHeight="1" x14ac:dyDescent="0.3">
      <c r="B59" s="9"/>
      <c r="C59" s="13"/>
      <c r="D59" s="39"/>
      <c r="E59" s="26"/>
      <c r="F59" s="38"/>
      <c r="G59" s="46"/>
      <c r="H59" s="38"/>
      <c r="I59" s="46"/>
      <c r="J59" s="50"/>
      <c r="K59" s="38"/>
      <c r="L59" s="38"/>
      <c r="M59" s="50"/>
      <c r="N59" s="49"/>
    </row>
    <row r="60" spans="2:14" ht="16.5" customHeight="1" x14ac:dyDescent="0.3">
      <c r="B60" s="6" t="s">
        <v>49</v>
      </c>
      <c r="C60" s="3"/>
      <c r="D60" s="39">
        <f>D12+D21+D23+D27+D33+D38+D40+D46+D49+D54+D58</f>
        <v>277098.69999999995</v>
      </c>
      <c r="E60" s="12">
        <f>E12+E21+E23+E27+E33+E38+E40+E46+E49+E54</f>
        <v>100.00000000000003</v>
      </c>
      <c r="F60" s="39">
        <f>F12+F21+F23+F27+F33+F38+F40+F46+F49+F54+F58</f>
        <v>660205.4</v>
      </c>
      <c r="G60" s="39">
        <f>G12+G21+G23+G27+G33+G38+G40+G46+G49+G54</f>
        <v>99.544808327832499</v>
      </c>
      <c r="H60" s="39">
        <f>H12+H21+H23+H27+H33+H38+H40+H46+H49+H54+H58</f>
        <v>262492.2</v>
      </c>
      <c r="I60" s="39">
        <f>I12+I21+I23+I27+I33+I38+I40+I46+I49+I54+I58</f>
        <v>99.973332540928851</v>
      </c>
      <c r="J60" s="48">
        <f t="shared" si="11"/>
        <v>39.759171918315118</v>
      </c>
      <c r="K60" s="39">
        <f>K12+K21+K23+K27+K33+K38+K40+K46+K49+K54</f>
        <v>-397713.19999999995</v>
      </c>
      <c r="L60" s="39">
        <f>L12+L21+L23+L27+L33+L38+L40+L46+L49+L54</f>
        <v>-14606.499999999964</v>
      </c>
      <c r="M60" s="51">
        <f>M12+M21+M23+M27+M33+M38+M40+M46+M49+M54</f>
        <v>-2.6667459071166855E-2</v>
      </c>
      <c r="N60" s="49"/>
    </row>
    <row r="61" spans="2:14" ht="18" customHeight="1" x14ac:dyDescent="0.35">
      <c r="B61" s="22"/>
      <c r="C61" s="3"/>
      <c r="D61" s="21"/>
      <c r="E61" s="21"/>
      <c r="F61" s="38"/>
      <c r="G61" s="17"/>
      <c r="H61" s="17"/>
      <c r="I61" s="52"/>
      <c r="J61" s="53"/>
      <c r="K61" s="52"/>
      <c r="L61" s="52"/>
      <c r="M61" s="53"/>
      <c r="N61" s="49"/>
    </row>
    <row r="62" spans="2:14" ht="18.75" customHeight="1" x14ac:dyDescent="0.35">
      <c r="B62" s="22"/>
      <c r="C62" s="5"/>
      <c r="D62" s="27"/>
      <c r="E62" s="17"/>
      <c r="F62" s="39"/>
      <c r="G62" s="17"/>
      <c r="H62" s="28"/>
      <c r="I62" s="18"/>
      <c r="J62" s="19"/>
      <c r="K62" s="35"/>
      <c r="L62" s="20"/>
      <c r="M62" s="40"/>
    </row>
    <row r="63" spans="2:14" ht="18.75" x14ac:dyDescent="0.3">
      <c r="B63" s="24"/>
      <c r="C63" s="1"/>
      <c r="D63" s="1"/>
      <c r="E63" s="1"/>
      <c r="F63" s="1"/>
      <c r="G63" s="1"/>
      <c r="H63" s="1"/>
      <c r="I63" s="1"/>
      <c r="J63" s="11"/>
      <c r="K63" s="1"/>
    </row>
    <row r="64" spans="2:14" ht="15" customHeight="1" x14ac:dyDescent="0.3">
      <c r="B64" s="32"/>
      <c r="C64" s="1"/>
      <c r="D64" s="1"/>
      <c r="E64" s="1"/>
      <c r="F64" s="1"/>
      <c r="G64" s="33"/>
      <c r="H64" s="1"/>
      <c r="I64" s="33"/>
      <c r="J64" s="11"/>
      <c r="K64" s="1"/>
    </row>
    <row r="65" spans="2:13" ht="18.75" x14ac:dyDescent="0.3">
      <c r="B65" s="10"/>
      <c r="C65" s="1"/>
      <c r="D65" s="1"/>
      <c r="E65" s="1"/>
      <c r="F65" s="1"/>
      <c r="G65" s="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1"/>
      <c r="G66" s="1"/>
      <c r="H66" s="1"/>
      <c r="I66" s="1"/>
      <c r="J66" s="11"/>
      <c r="K66" s="1"/>
      <c r="M66" s="34"/>
    </row>
    <row r="67" spans="2:13" ht="18.75" x14ac:dyDescent="0.3">
      <c r="B67" s="10"/>
      <c r="C67" s="1"/>
      <c r="D67" s="1"/>
      <c r="E67" s="1"/>
      <c r="F67" s="1"/>
      <c r="G67" s="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1"/>
      <c r="G68" s="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1"/>
      <c r="G69" s="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1"/>
      <c r="G70" s="1"/>
      <c r="H70" s="1"/>
      <c r="I70" s="1"/>
    </row>
    <row r="71" spans="2:13" ht="18.75" x14ac:dyDescent="0.3">
      <c r="B71" s="1"/>
      <c r="C71" s="1"/>
      <c r="D71" s="1"/>
      <c r="E71" s="1"/>
      <c r="F71" s="1"/>
      <c r="G71" s="1"/>
      <c r="H71" s="1"/>
      <c r="I71" s="1"/>
    </row>
  </sheetData>
  <mergeCells count="15">
    <mergeCell ref="K4:K5"/>
    <mergeCell ref="L4:M4"/>
    <mergeCell ref="B10:B11"/>
    <mergeCell ref="C10:C11"/>
    <mergeCell ref="D10:E10"/>
    <mergeCell ref="F10:G10"/>
    <mergeCell ref="H10:I10"/>
    <mergeCell ref="J10:J11"/>
    <mergeCell ref="K10:K11"/>
    <mergeCell ref="L10:M10"/>
    <mergeCell ref="B4:B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 2024 год</vt:lpstr>
      <vt:lpstr>'1 пол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2023-04-21T12:29:24Z</cp:lastPrinted>
  <dcterms:created xsi:type="dcterms:W3CDTF">2015-02-09T15:35:03Z</dcterms:created>
  <dcterms:modified xsi:type="dcterms:W3CDTF">2024-08-30T09:07:18Z</dcterms:modified>
</cp:coreProperties>
</file>